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<sst xmlns="http://schemas.openxmlformats.org/spreadsheetml/2006/main" count="172" uniqueCount="123">
  <si>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</si>
  <si>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</si>
  <si>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</si>
  <si>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</si>
  <si>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</si>
  <si>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</si>
  <si>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</si>
  <si>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</si>
  <si>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</si>
  <si>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</si>
  <si>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</si>
  <si>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</si>
  <si>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</si>
  <si>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</si>
  <si>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</si>
  <si>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</si>
  <si>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</si>
  <si>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</si>
  <si>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</si>
  <si>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</si>
  <si>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</si>
  <si>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</si>
  <si>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</si>
  <si>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</si>
  <si>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</si>
  <si>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</si>
  <si>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</si>
  <si>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</si>
  <si>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</si>
  <si>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</si>
  <si>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</si>
  <si>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</si>
  <si>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</si>
  <si>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</si>
  <si>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</si>
  <si>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</si>
  <si>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</si>
  <si>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</si>
  <si>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</si>
  <si>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</si>
  <si>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</si>
  <si>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</si>
  <si>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</si>
  <si>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</si>
  <si>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</si>
  <si>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</si>
  <si>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</si>
  <si>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</si>
  <si>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</si>
  <si>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</si>
  <si>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</si>
  <si>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</si>
  <si>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</si>
  <si>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</si>
  <si>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</si>
  <si>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</si>
  <si>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</si>
  <si>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</si>
  <si>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</si>
  <si>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</si>
  <si>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</si>
  <si>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</si>
  <si>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</si>
  <si>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</si>
  <si>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</si>
  <si>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</si>
  <si>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</si>
  <si>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</si>
  <si>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</si>
  <si>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</si>
  <si>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</si>
  <si>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</si>
  <si>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</si>
  <si>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</si>
  <si>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</si>
  <si>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</si>
  <si>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</si>
  <si>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</si>
  <si>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</si>
  <si>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</si>
  <si>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</si>
  <si>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</si>
  <si>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</si>
  <si>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</si>
  <si>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</si>
  <si>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</si>
  <si>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</si>
  <si>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</si>
  <si>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</si>
  <si>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</si>
  <si>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</si>
  <si>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</si>
  <si>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</si>
  <si>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</si>
  <si>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</si>
  <si>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</si>
  <si>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</si>
  <si>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</si>
  <si>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</si>
  <si>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</si>
  <si>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</si>
  <si>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</si>
  <si>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</si>
  <si>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</si>
  <si>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</si>
  <si>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</si>
  <si>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</si>
  <si>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</si>
  <si>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</si>
  <si>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</si>
  <si>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</si>
  <si>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</si>
  <si>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</si>
  <si>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</si>
  <si>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</si>
  <si>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</si>
  <si>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</si>
  <si>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</si>
  <si>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</si>
  <si>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</si>
  <si>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</si>
  <si>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</si>
  <si>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11.07.2016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</si>
</sst>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55161763"/>
        <c:axId val="26693820"/>
      </c:bar3DChart>
      <c:catAx>
        <c:axId val="5516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93820"/>
        <c:crosses val="autoZero"/>
        <c:auto val="1"/>
        <c:lblOffset val="100"/>
        <c:tickLblSkip val="1"/>
        <c:noMultiLvlLbl val="0"/>
      </c:catAx>
      <c:valAx>
        <c:axId val="26693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17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38917789"/>
        <c:axId val="14715782"/>
      </c:bar3D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7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65333175"/>
        <c:axId val="51127664"/>
      </c:bar3D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3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57495793"/>
        <c:axId val="47700090"/>
      </c:bar3DChart>
      <c:catAx>
        <c:axId val="57495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00090"/>
        <c:crosses val="autoZero"/>
        <c:auto val="1"/>
        <c:lblOffset val="100"/>
        <c:tickLblSkip val="1"/>
        <c:noMultiLvlLbl val="0"/>
      </c:catAx>
      <c:valAx>
        <c:axId val="47700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26647627"/>
        <c:axId val="38502052"/>
      </c:bar3D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02052"/>
        <c:crosses val="autoZero"/>
        <c:auto val="1"/>
        <c:lblOffset val="100"/>
        <c:tickLblSkip val="2"/>
        <c:noMultiLvlLbl val="0"/>
      </c:catAx>
      <c:valAx>
        <c:axId val="38502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10974149"/>
        <c:axId val="31658478"/>
      </c:bar3DChart>
      <c:catAx>
        <c:axId val="1097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58478"/>
        <c:crosses val="autoZero"/>
        <c:auto val="1"/>
        <c:lblOffset val="100"/>
        <c:tickLblSkip val="1"/>
        <c:noMultiLvlLbl val="0"/>
      </c:catAx>
      <c:valAx>
        <c:axId val="31658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4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16490847"/>
        <c:axId val="14199896"/>
      </c:bar3D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199896"/>
        <c:crosses val="autoZero"/>
        <c:auto val="1"/>
        <c:lblOffset val="100"/>
        <c:tickLblSkip val="1"/>
        <c:noMultiLvlLbl val="0"/>
      </c:catAx>
      <c:valAx>
        <c:axId val="14199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60690201"/>
        <c:axId val="9340898"/>
      </c:bar3DChart>
      <c:cat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40898"/>
        <c:crosses val="autoZero"/>
        <c:auto val="1"/>
        <c:lblOffset val="100"/>
        <c:tickLblSkip val="1"/>
        <c:noMultiLvlLbl val="0"/>
      </c:catAx>
      <c:valAx>
        <c:axId val="9340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16959219"/>
        <c:axId val="18415244"/>
      </c:bar3DChart>
      <c:catAx>
        <c:axId val="1695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15244"/>
        <c:crosses val="autoZero"/>
        <c:auto val="1"/>
        <c:lblOffset val="100"/>
        <c:tickLblSkip val="1"/>
        <c:noMultiLvlLbl val="0"/>
      </c:catAx>
      <c:valAx>
        <c:axId val="18415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59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0" sqref="E10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</f>
        <v>233845.90000000005</v>
      </c>
      <c r="E6" s="3">
        <f>D6/D150*100</f>
        <v>32.22787776152</v>
      </c>
      <c r="F6" s="3">
        <f>D6/B6*100</f>
        <v>85.95464999468864</v>
      </c>
      <c r="G6" s="3">
        <f aca="true" t="shared" si="0" ref="G6:G43">D6/C6*100</f>
        <v>54.600789664777736</v>
      </c>
      <c r="H6" s="51">
        <f>B6-D6</f>
        <v>38211.399999999936</v>
      </c>
      <c r="I6" s="51">
        <f aca="true" t="shared" si="1" ref="I6:I43">C6-D6</f>
        <v>194437.09999999995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</f>
        <v>105706.50000000001</v>
      </c>
      <c r="E7" s="103">
        <f>D7/D6*100</f>
        <v>45.20348656957423</v>
      </c>
      <c r="F7" s="103">
        <f>D7/B7*100</f>
        <v>86.72684937530974</v>
      </c>
      <c r="G7" s="103">
        <f>D7/C7*100</f>
        <v>56.25130708398278</v>
      </c>
      <c r="H7" s="113">
        <f>B7-D7</f>
        <v>16177.89999999998</v>
      </c>
      <c r="I7" s="113">
        <f t="shared" si="1"/>
        <v>82211.79999999997</v>
      </c>
    </row>
    <row r="8" spans="1:9" ht="18">
      <c r="A8" s="26" t="s">
        <v>3</v>
      </c>
      <c r="B8" s="46">
        <v>189226.3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</f>
        <v>175623.49999999997</v>
      </c>
      <c r="E8" s="1">
        <f>D8/D6*100</f>
        <v>75.10223613071683</v>
      </c>
      <c r="F8" s="1">
        <f>D8/B8*100</f>
        <v>92.81135867477195</v>
      </c>
      <c r="G8" s="1">
        <f t="shared" si="0"/>
        <v>58.91792717162011</v>
      </c>
      <c r="H8" s="48">
        <f>B8-D8</f>
        <v>13602.800000000017</v>
      </c>
      <c r="I8" s="48">
        <f t="shared" si="1"/>
        <v>122458.1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</f>
        <v>34</v>
      </c>
      <c r="E9" s="12">
        <f>D9/D6*100</f>
        <v>0.014539489467208958</v>
      </c>
      <c r="F9" s="128">
        <f>D9/B9*100</f>
        <v>64.63878326996198</v>
      </c>
      <c r="G9" s="1">
        <f t="shared" si="0"/>
        <v>39.6732788798133</v>
      </c>
      <c r="H9" s="48">
        <f aca="true" t="shared" si="2" ref="H9:H43">B9-D9</f>
        <v>18.6</v>
      </c>
      <c r="I9" s="48">
        <f t="shared" si="1"/>
        <v>51.7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</f>
        <v>14236.700000000006</v>
      </c>
      <c r="E10" s="1">
        <f>D10/D6*100</f>
        <v>6.088069108759231</v>
      </c>
      <c r="F10" s="1">
        <f aca="true" t="shared" si="3" ref="F10:F41">D10/B10*100</f>
        <v>78.87106245775767</v>
      </c>
      <c r="G10" s="1">
        <f t="shared" si="0"/>
        <v>52.50604844658191</v>
      </c>
      <c r="H10" s="48">
        <f t="shared" si="2"/>
        <v>3813.8999999999924</v>
      </c>
      <c r="I10" s="48">
        <f t="shared" si="1"/>
        <v>12877.699999999995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</f>
        <v>30630.2</v>
      </c>
      <c r="E11" s="1">
        <f>D11/D6*100</f>
        <v>13.09845500819129</v>
      </c>
      <c r="F11" s="1">
        <f t="shared" si="3"/>
        <v>67.37835459744831</v>
      </c>
      <c r="G11" s="1">
        <f t="shared" si="0"/>
        <v>42.746892043519765</v>
      </c>
      <c r="H11" s="48">
        <f t="shared" si="2"/>
        <v>14829.8</v>
      </c>
      <c r="I11" s="48">
        <f t="shared" si="1"/>
        <v>41024.600000000006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</f>
        <v>6819.800000000002</v>
      </c>
      <c r="E12" s="1">
        <f>D12/D6*100</f>
        <v>2.9163650078962258</v>
      </c>
      <c r="F12" s="1">
        <f t="shared" si="3"/>
        <v>83.19061211544565</v>
      </c>
      <c r="G12" s="1">
        <f t="shared" si="0"/>
        <v>46.2672998643148</v>
      </c>
      <c r="H12" s="48">
        <f t="shared" si="2"/>
        <v>1377.9999999999973</v>
      </c>
      <c r="I12" s="48">
        <f t="shared" si="1"/>
        <v>7920.199999999998</v>
      </c>
    </row>
    <row r="13" spans="1:9" ht="18.75" thickBot="1">
      <c r="A13" s="26" t="s">
        <v>34</v>
      </c>
      <c r="B13" s="47">
        <f>B6-B8-B9-B10-B11-B12</f>
        <v>11069.999999999996</v>
      </c>
      <c r="C13" s="47">
        <f>C6-C8-C9-C10-C11-C12</f>
        <v>16606.500000000015</v>
      </c>
      <c r="D13" s="47">
        <f>D6-D8-D9-D10-D11-D12</f>
        <v>6501.700000000074</v>
      </c>
      <c r="E13" s="1">
        <f>D13/D6*100</f>
        <v>2.7803352549692226</v>
      </c>
      <c r="F13" s="1">
        <f t="shared" si="3"/>
        <v>58.732610659440624</v>
      </c>
      <c r="G13" s="1">
        <f t="shared" si="0"/>
        <v>39.15153704874639</v>
      </c>
      <c r="H13" s="48">
        <f t="shared" si="2"/>
        <v>4568.299999999922</v>
      </c>
      <c r="I13" s="48">
        <f t="shared" si="1"/>
        <v>10104.799999999941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</f>
        <v>120971.40000000001</v>
      </c>
      <c r="E18" s="3">
        <f>D18/D150*100</f>
        <v>16.671883029978034</v>
      </c>
      <c r="F18" s="3">
        <f>D18/B18*100</f>
        <v>80.21534623757447</v>
      </c>
      <c r="G18" s="3">
        <f t="shared" si="0"/>
        <v>47.59318273021269</v>
      </c>
      <c r="H18" s="51">
        <f>B18-D18</f>
        <v>29836.89999999998</v>
      </c>
      <c r="I18" s="51">
        <f t="shared" si="1"/>
        <v>133206.59999999998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</f>
        <v>89105.5</v>
      </c>
      <c r="E19" s="103">
        <f>D19/D18*100</f>
        <v>73.65831923909288</v>
      </c>
      <c r="F19" s="103">
        <f t="shared" si="3"/>
        <v>80.82344116081057</v>
      </c>
      <c r="G19" s="103">
        <f t="shared" si="0"/>
        <v>46.66675395412172</v>
      </c>
      <c r="H19" s="113">
        <f t="shared" si="2"/>
        <v>21141.600000000006</v>
      </c>
      <c r="I19" s="113">
        <f t="shared" si="1"/>
        <v>101834.5</v>
      </c>
    </row>
    <row r="20" spans="1:9" ht="18">
      <c r="A20" s="26" t="s">
        <v>5</v>
      </c>
      <c r="B20" s="46">
        <v>110417.8</v>
      </c>
      <c r="C20" s="47">
        <v>186641.3</v>
      </c>
      <c r="D20" s="48">
        <f>5722.2+1+8655.9+32.9+2.4+5725.7+8251+357.7+0.1+5829.5+27.9+3957+4812.9+26.7+6036.7+16.8+6839+2416.2+22.3+6209+10229+319.3+6468+9728.3+1605.6</f>
        <v>93293.1</v>
      </c>
      <c r="E20" s="1">
        <f>D20/D18*100</f>
        <v>77.11996389229189</v>
      </c>
      <c r="F20" s="1">
        <f t="shared" si="3"/>
        <v>84.49099692259763</v>
      </c>
      <c r="G20" s="1">
        <f t="shared" si="0"/>
        <v>49.98523906552302</v>
      </c>
      <c r="H20" s="48">
        <f t="shared" si="2"/>
        <v>17124.699999999997</v>
      </c>
      <c r="I20" s="48">
        <f t="shared" si="1"/>
        <v>93348.19999999998</v>
      </c>
    </row>
    <row r="21" spans="1:9" ht="18">
      <c r="A21" s="26" t="s">
        <v>2</v>
      </c>
      <c r="B21" s="46">
        <v>13639.4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</f>
        <v>9477.100000000002</v>
      </c>
      <c r="E21" s="1">
        <f>D21/D18*100</f>
        <v>7.83416576149404</v>
      </c>
      <c r="F21" s="1">
        <f t="shared" si="3"/>
        <v>69.48326172705546</v>
      </c>
      <c r="G21" s="1">
        <f t="shared" si="0"/>
        <v>44.99171576283821</v>
      </c>
      <c r="H21" s="48">
        <f t="shared" si="2"/>
        <v>4162.299999999997</v>
      </c>
      <c r="I21" s="48">
        <f t="shared" si="1"/>
        <v>11586.999999999996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</f>
        <v>1974.1000000000001</v>
      </c>
      <c r="E22" s="1">
        <f>D22/D18*100</f>
        <v>1.6318733188175056</v>
      </c>
      <c r="F22" s="1">
        <f t="shared" si="3"/>
        <v>85.39233497707414</v>
      </c>
      <c r="G22" s="1">
        <f t="shared" si="0"/>
        <v>50.38668674545037</v>
      </c>
      <c r="H22" s="48">
        <f t="shared" si="2"/>
        <v>337.70000000000005</v>
      </c>
      <c r="I22" s="48">
        <f t="shared" si="1"/>
        <v>1943.8</v>
      </c>
    </row>
    <row r="23" spans="1:9" ht="18">
      <c r="A23" s="26" t="s">
        <v>0</v>
      </c>
      <c r="B23" s="46">
        <v>15670.1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</f>
        <v>12599.3</v>
      </c>
      <c r="E23" s="1">
        <f>D23/D18*100</f>
        <v>10.415106380516386</v>
      </c>
      <c r="F23" s="1">
        <f t="shared" si="3"/>
        <v>80.40344350067963</v>
      </c>
      <c r="G23" s="1">
        <f t="shared" si="0"/>
        <v>45.314051013508646</v>
      </c>
      <c r="H23" s="48">
        <f t="shared" si="2"/>
        <v>3070.800000000001</v>
      </c>
      <c r="I23" s="48">
        <f t="shared" si="1"/>
        <v>15205.100000000002</v>
      </c>
    </row>
    <row r="24" spans="1:9" ht="18">
      <c r="A24" s="26" t="s">
        <v>15</v>
      </c>
      <c r="B24" s="46">
        <v>939.4</v>
      </c>
      <c r="C24" s="47">
        <v>1591.6</v>
      </c>
      <c r="D24" s="48">
        <f>73.6+22.6+5.3+2.4+2.5+128.1+0.1+11.5+121.2+11.2-0.1+27.3+71.1+31.4-0.1+0.8+24.6+83.5+19.6+26.5+24.2+67.9+2.3+4</f>
        <v>761.4999999999999</v>
      </c>
      <c r="E24" s="1">
        <f>D24/D18*100</f>
        <v>0.6294876309607063</v>
      </c>
      <c r="F24" s="1">
        <f t="shared" si="3"/>
        <v>81.0623802427081</v>
      </c>
      <c r="G24" s="1">
        <f t="shared" si="0"/>
        <v>47.84493591354611</v>
      </c>
      <c r="H24" s="48">
        <f t="shared" si="2"/>
        <v>177.9000000000001</v>
      </c>
      <c r="I24" s="48">
        <f t="shared" si="1"/>
        <v>830.1</v>
      </c>
    </row>
    <row r="25" spans="1:9" ht="18.75" thickBot="1">
      <c r="A25" s="26" t="s">
        <v>34</v>
      </c>
      <c r="B25" s="47">
        <f>B18-B20-B21-B22-B23-B24</f>
        <v>7829.799999999985</v>
      </c>
      <c r="C25" s="47">
        <f>C18-C20-C21-C22-C23-C24</f>
        <v>13158.70000000001</v>
      </c>
      <c r="D25" s="47">
        <f>D18-D20-D21-D22-D23-D24</f>
        <v>2866.300000000001</v>
      </c>
      <c r="E25" s="1">
        <f>D25/D18*100</f>
        <v>2.369403015919466</v>
      </c>
      <c r="F25" s="1">
        <f t="shared" si="3"/>
        <v>36.60757618329979</v>
      </c>
      <c r="G25" s="1">
        <f t="shared" si="0"/>
        <v>21.782546908129213</v>
      </c>
      <c r="H25" s="48">
        <f t="shared" si="2"/>
        <v>4963.499999999984</v>
      </c>
      <c r="I25" s="48">
        <f t="shared" si="1"/>
        <v>10292.400000000009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</f>
        <v>27826.8</v>
      </c>
      <c r="E33" s="3">
        <f>D33/D150*100</f>
        <v>3.8349986418161044</v>
      </c>
      <c r="F33" s="3">
        <f>D33/B33*100</f>
        <v>89.35657792063914</v>
      </c>
      <c r="G33" s="3">
        <f t="shared" si="0"/>
        <v>55.337842271995996</v>
      </c>
      <c r="H33" s="51">
        <f t="shared" si="2"/>
        <v>3314.5</v>
      </c>
      <c r="I33" s="51">
        <f t="shared" si="1"/>
        <v>22458.499999999996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1335+1268.2+1354.9+1304.2+1357+1359.6+1365.6+1342.2+1381.4+3.9+1624.5+11.9+0.1+10+3950.5+2820.4+0.1+74+93.6+20</f>
        <v>20677.1</v>
      </c>
      <c r="E34" s="1">
        <f>D34/D33*100</f>
        <v>74.30642402288441</v>
      </c>
      <c r="F34" s="1">
        <f t="shared" si="3"/>
        <v>94.74086937397192</v>
      </c>
      <c r="G34" s="1">
        <f t="shared" si="0"/>
        <v>59.04942227400718</v>
      </c>
      <c r="H34" s="48">
        <f t="shared" si="2"/>
        <v>1147.800000000003</v>
      </c>
      <c r="I34" s="48">
        <f t="shared" si="1"/>
        <v>14339.5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</f>
        <v>1242.1999999999996</v>
      </c>
      <c r="E36" s="1">
        <f>D36/D33*100</f>
        <v>4.464041858927364</v>
      </c>
      <c r="F36" s="1">
        <f t="shared" si="3"/>
        <v>66.66308897713854</v>
      </c>
      <c r="G36" s="1">
        <f t="shared" si="0"/>
        <v>36.70369932632075</v>
      </c>
      <c r="H36" s="48">
        <f t="shared" si="2"/>
        <v>621.2000000000005</v>
      </c>
      <c r="I36" s="48">
        <f t="shared" si="1"/>
        <v>2142.2000000000007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1.1927350611640581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0.0916382767691578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5550.1</v>
      </c>
      <c r="E39" s="1">
        <f>D39/D33*100</f>
        <v>19.94516078025501</v>
      </c>
      <c r="F39" s="1">
        <f t="shared" si="3"/>
        <v>81.44664240432029</v>
      </c>
      <c r="G39" s="1">
        <f t="shared" si="0"/>
        <v>50.9454572157662</v>
      </c>
      <c r="H39" s="48">
        <f>B39-D39</f>
        <v>1264.2999999999975</v>
      </c>
      <c r="I39" s="48">
        <f t="shared" si="1"/>
        <v>5344.0999999999985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22.2+3+5+12.1+5.3+62.1+8.7+22.7+11.7+44.1-0.1+8.7+8.3+9+2+12.1+30.9+11+14.3+28.5+0.1+1.2+34+0.6+0.1+2.3+3+1.5+17.9+19.5+82.4-0.1+0.8+8.4</f>
        <v>493.3</v>
      </c>
      <c r="E43" s="3">
        <f>D43/D150*100</f>
        <v>0.06798499396293804</v>
      </c>
      <c r="F43" s="3">
        <f>D43/B43*100</f>
        <v>81.80762852404644</v>
      </c>
      <c r="G43" s="3">
        <f t="shared" si="0"/>
        <v>54.47818884594147</v>
      </c>
      <c r="H43" s="51">
        <f t="shared" si="2"/>
        <v>109.69999999999999</v>
      </c>
      <c r="I43" s="51">
        <f t="shared" si="1"/>
        <v>412.2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224.1+260.8+14.4+236.4+3.2+114.6+291.3+0.1+96+241.4+13.4+0.1+331+0.7-0.1+39.8+268.9+0.5+9.3+307.6+278.3+1.8+5.2+302.3+9.3+4.6+275.3+25.3+352.3+6.4+0.1+14.8+50.6+5.2</f>
        <v>3785.000000000001</v>
      </c>
      <c r="E45" s="3">
        <f>D45/D150*100</f>
        <v>0.5216363311366725</v>
      </c>
      <c r="F45" s="3">
        <f>D45/B45*100</f>
        <v>84.63017619175389</v>
      </c>
      <c r="G45" s="3">
        <f aca="true" t="shared" si="4" ref="G45:G76">D45/C45*100</f>
        <v>48.891701973752205</v>
      </c>
      <c r="H45" s="51">
        <f>B45-D45</f>
        <v>687.3999999999987</v>
      </c>
      <c r="I45" s="51">
        <f aca="true" t="shared" si="5" ref="I45:I77">C45-D45</f>
        <v>3956.5999999999995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224.1+258.6+235.3+288.8+241.4+328.6+224.6+306.6+239.4+298.3+269.8+13.5+346.9+45.8</f>
        <v>3321.7000000000007</v>
      </c>
      <c r="E46" s="1">
        <f>D46/D45*100</f>
        <v>87.75957727873184</v>
      </c>
      <c r="F46" s="1">
        <f aca="true" t="shared" si="6" ref="F46:F74">D46/B46*100</f>
        <v>85.03878548936281</v>
      </c>
      <c r="G46" s="1">
        <f t="shared" si="4"/>
        <v>49.18413882966123</v>
      </c>
      <c r="H46" s="48">
        <f aca="true" t="shared" si="7" ref="H46:H74">B46-D46</f>
        <v>584.3999999999992</v>
      </c>
      <c r="I46" s="48">
        <f t="shared" si="5"/>
        <v>3431.8999999999996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0.021136063408190218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0.9326287978863935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328.1</v>
      </c>
      <c r="C49" s="47">
        <v>568.5</v>
      </c>
      <c r="D49" s="48">
        <f>2.2+2.5+0.8+112.4+2.2+0.1+69.1+4.4-0.1+35.2+27.4+4.8+1+22.3+2.5+1.6+0.6+4.2-0.1+0.5</f>
        <v>293.6</v>
      </c>
      <c r="E49" s="1">
        <f>D49/D45*100</f>
        <v>7.756935270805811</v>
      </c>
      <c r="F49" s="1">
        <f t="shared" si="6"/>
        <v>89.48491313623896</v>
      </c>
      <c r="G49" s="1">
        <f t="shared" si="4"/>
        <v>51.64467897977133</v>
      </c>
      <c r="H49" s="48">
        <f t="shared" si="7"/>
        <v>34.5</v>
      </c>
      <c r="I49" s="48">
        <f t="shared" si="5"/>
        <v>274.9</v>
      </c>
    </row>
    <row r="50" spans="1:9" ht="18.75" thickBot="1">
      <c r="A50" s="26" t="s">
        <v>34</v>
      </c>
      <c r="B50" s="47">
        <f>B45-B46-B49-B48-B47</f>
        <v>200.3999999999997</v>
      </c>
      <c r="C50" s="47">
        <f>C45-C46-C49-C48-C47</f>
        <v>347.5</v>
      </c>
      <c r="D50" s="47">
        <f>D45-D46-D49-D48-D47</f>
        <v>133.60000000000014</v>
      </c>
      <c r="E50" s="1">
        <f>D50/D45*100</f>
        <v>3.5297225891677706</v>
      </c>
      <c r="F50" s="1">
        <f t="shared" si="6"/>
        <v>66.66666666666684</v>
      </c>
      <c r="G50" s="1">
        <f t="shared" si="4"/>
        <v>38.446043165467664</v>
      </c>
      <c r="H50" s="48">
        <f t="shared" si="7"/>
        <v>66.79999999999956</v>
      </c>
      <c r="I50" s="48">
        <f t="shared" si="5"/>
        <v>213.89999999999986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</f>
        <v>7649.499999999996</v>
      </c>
      <c r="E51" s="3">
        <f>D51/D150*100</f>
        <v>1.0542290924781965</v>
      </c>
      <c r="F51" s="3">
        <f>D51/B51*100</f>
        <v>71.66680719900312</v>
      </c>
      <c r="G51" s="3">
        <f t="shared" si="4"/>
        <v>44.6266575657338</v>
      </c>
      <c r="H51" s="51">
        <f>B51-D51</f>
        <v>3024.2000000000044</v>
      </c>
      <c r="I51" s="51">
        <f t="shared" si="5"/>
        <v>9491.600000000002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</f>
        <v>5039.999999999999</v>
      </c>
      <c r="E52" s="1">
        <f>D52/D51*100</f>
        <v>65.8866592587751</v>
      </c>
      <c r="F52" s="1">
        <f t="shared" si="6"/>
        <v>81.4716627331803</v>
      </c>
      <c r="G52" s="1">
        <f t="shared" si="4"/>
        <v>48.796073077928476</v>
      </c>
      <c r="H52" s="48">
        <f t="shared" si="7"/>
        <v>1146.2000000000007</v>
      </c>
      <c r="I52" s="48">
        <f t="shared" si="5"/>
        <v>5288.700000000002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1.3+0.7+2.1+1+1.3+7.6+7.5+6.3+0.4+13+20.7+0.5+5.3+9.4+10+8.9+5.1+7.2+1-0.1+17.9+7.1+3.8</f>
        <v>138.00000000000003</v>
      </c>
      <c r="E54" s="1">
        <f>D54/D51*100</f>
        <v>1.804039479704557</v>
      </c>
      <c r="F54" s="1">
        <f t="shared" si="6"/>
        <v>83.99269628727937</v>
      </c>
      <c r="G54" s="1">
        <f t="shared" si="4"/>
        <v>48.0836236933798</v>
      </c>
      <c r="H54" s="48">
        <f t="shared" si="7"/>
        <v>26.299999999999983</v>
      </c>
      <c r="I54" s="48">
        <f t="shared" si="5"/>
        <v>148.99999999999997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</f>
        <v>359.59999999999997</v>
      </c>
      <c r="E55" s="1">
        <f>D55/D51*100</f>
        <v>4.700960847114192</v>
      </c>
      <c r="F55" s="1">
        <f t="shared" si="6"/>
        <v>62.33315999306639</v>
      </c>
      <c r="G55" s="1">
        <f t="shared" si="4"/>
        <v>38.538205980066444</v>
      </c>
      <c r="H55" s="48">
        <f t="shared" si="7"/>
        <v>217.3</v>
      </c>
      <c r="I55" s="48">
        <f t="shared" si="5"/>
        <v>573.5</v>
      </c>
    </row>
    <row r="56" spans="1:9" ht="18">
      <c r="A56" s="26" t="s">
        <v>15</v>
      </c>
      <c r="B56" s="46">
        <v>200</v>
      </c>
      <c r="C56" s="47">
        <v>200</v>
      </c>
      <c r="D56" s="134">
        <f>40</f>
        <v>40</v>
      </c>
      <c r="E56" s="1">
        <f>D56/D51*100</f>
        <v>0.5229099941172628</v>
      </c>
      <c r="F56" s="1">
        <f>D56/B56*100</f>
        <v>20</v>
      </c>
      <c r="G56" s="1">
        <f>D56/C56*100</f>
        <v>20</v>
      </c>
      <c r="H56" s="48">
        <f t="shared" si="7"/>
        <v>160</v>
      </c>
      <c r="I56" s="48">
        <f t="shared" si="5"/>
        <v>160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2071.8999999999974</v>
      </c>
      <c r="E57" s="1">
        <f>D57/D51*100</f>
        <v>27.085430420288887</v>
      </c>
      <c r="F57" s="1">
        <f t="shared" si="6"/>
        <v>58.424273186137576</v>
      </c>
      <c r="G57" s="1">
        <f t="shared" si="4"/>
        <v>38.50900507406647</v>
      </c>
      <c r="H57" s="48">
        <f>B57-D57</f>
        <v>1474.4000000000033</v>
      </c>
      <c r="I57" s="48">
        <f>C57-D57</f>
        <v>3308.4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</f>
        <v>1148.5</v>
      </c>
      <c r="E59" s="3">
        <f>D59/D150*100</f>
        <v>0.15828251685877628</v>
      </c>
      <c r="F59" s="3">
        <f>D59/B59*100</f>
        <v>22.36350183036062</v>
      </c>
      <c r="G59" s="3">
        <f t="shared" si="4"/>
        <v>18.731447956421047</v>
      </c>
      <c r="H59" s="51">
        <f>B59-D59</f>
        <v>3987.1000000000004</v>
      </c>
      <c r="I59" s="51">
        <f t="shared" si="5"/>
        <v>4982.9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</f>
        <v>805</v>
      </c>
      <c r="E60" s="1">
        <f>D60/D59*100</f>
        <v>70.09142359599477</v>
      </c>
      <c r="F60" s="1">
        <f t="shared" si="6"/>
        <v>81.07563702286232</v>
      </c>
      <c r="G60" s="1">
        <f t="shared" si="4"/>
        <v>49.007670765859004</v>
      </c>
      <c r="H60" s="48">
        <f t="shared" si="7"/>
        <v>187.89999999999998</v>
      </c>
      <c r="I60" s="48">
        <f t="shared" si="5"/>
        <v>837.6000000000001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</f>
        <v>111.8</v>
      </c>
      <c r="E61" s="1">
        <f>D61/D59*100</f>
        <v>9.734436221158033</v>
      </c>
      <c r="F61" s="1">
        <f>D61/B61*100</f>
        <v>33.694996986136225</v>
      </c>
      <c r="G61" s="1">
        <f t="shared" si="4"/>
        <v>33.694996986136225</v>
      </c>
      <c r="H61" s="48">
        <f t="shared" si="7"/>
        <v>220</v>
      </c>
      <c r="I61" s="48">
        <f t="shared" si="5"/>
        <v>220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</f>
        <v>194.8</v>
      </c>
      <c r="E62" s="1">
        <f>D62/D59*100</f>
        <v>16.961253809316503</v>
      </c>
      <c r="F62" s="1">
        <f t="shared" si="6"/>
        <v>52.920402064656344</v>
      </c>
      <c r="G62" s="1">
        <f t="shared" si="4"/>
        <v>31.04382470119522</v>
      </c>
      <c r="H62" s="48">
        <f t="shared" si="7"/>
        <v>173.3</v>
      </c>
      <c r="I62" s="48">
        <f t="shared" si="5"/>
        <v>432.7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36.89999999999999</v>
      </c>
      <c r="E64" s="1">
        <f>D64/D59*100</f>
        <v>3.2128863735306914</v>
      </c>
      <c r="F64" s="1">
        <f t="shared" si="6"/>
        <v>33.123877917414504</v>
      </c>
      <c r="G64" s="1">
        <f t="shared" si="4"/>
        <v>18.626956082786503</v>
      </c>
      <c r="H64" s="48">
        <f t="shared" si="7"/>
        <v>74.50000000000072</v>
      </c>
      <c r="I64" s="48">
        <f t="shared" si="5"/>
        <v>161.19999999999965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0.024738103418502695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</f>
        <v>28861.199999999997</v>
      </c>
      <c r="E90" s="3">
        <f>D90/D150*100</f>
        <v>3.977556269538105</v>
      </c>
      <c r="F90" s="3">
        <f aca="true" t="shared" si="10" ref="F90:F96">D90/B90*100</f>
        <v>78.90122447640579</v>
      </c>
      <c r="G90" s="3">
        <f t="shared" si="8"/>
        <v>48.97705674721693</v>
      </c>
      <c r="H90" s="51">
        <f aca="true" t="shared" si="11" ref="H90:H96">B90-D90</f>
        <v>7717.700000000004</v>
      </c>
      <c r="I90" s="51">
        <f t="shared" si="9"/>
        <v>30066.80000000001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</f>
        <v>24401.9</v>
      </c>
      <c r="E91" s="1">
        <f>D91/D90*100</f>
        <v>84.54915249539175</v>
      </c>
      <c r="F91" s="1">
        <f t="shared" si="10"/>
        <v>79.74398943801205</v>
      </c>
      <c r="G91" s="1">
        <f t="shared" si="8"/>
        <v>49.33354359108103</v>
      </c>
      <c r="H91" s="48">
        <f t="shared" si="11"/>
        <v>6198.399999999998</v>
      </c>
      <c r="I91" s="48">
        <f t="shared" si="9"/>
        <v>25061.199999999997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</f>
        <v>1003.4</v>
      </c>
      <c r="E92" s="1">
        <f>D92/D90*100</f>
        <v>3.47663991795213</v>
      </c>
      <c r="F92" s="1">
        <f t="shared" si="10"/>
        <v>83.29044575412965</v>
      </c>
      <c r="G92" s="1">
        <f t="shared" si="8"/>
        <v>47.29895352125954</v>
      </c>
      <c r="H92" s="48">
        <f t="shared" si="11"/>
        <v>201.30000000000007</v>
      </c>
      <c r="I92" s="48">
        <f t="shared" si="9"/>
        <v>1118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3455.8999999999955</v>
      </c>
      <c r="E94" s="1">
        <f>D94/D90*100</f>
        <v>11.974207586656119</v>
      </c>
      <c r="F94" s="1">
        <f t="shared" si="10"/>
        <v>72.39154569639066</v>
      </c>
      <c r="G94" s="1">
        <f>D94/C94*100</f>
        <v>47.06066589500907</v>
      </c>
      <c r="H94" s="48">
        <f t="shared" si="11"/>
        <v>1318.0000000000068</v>
      </c>
      <c r="I94" s="48">
        <f>C94-D94</f>
        <v>3887.6000000000136</v>
      </c>
    </row>
    <row r="95" spans="1:9" ht="18.75">
      <c r="A95" s="116" t="s">
        <v>12</v>
      </c>
      <c r="B95" s="119">
        <v>54440.9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</f>
        <v>46704.8</v>
      </c>
      <c r="E95" s="115">
        <f>D95/D150*100</f>
        <v>6.436702911089051</v>
      </c>
      <c r="F95" s="118">
        <f t="shared" si="10"/>
        <v>85.78991162894074</v>
      </c>
      <c r="G95" s="114">
        <f>D95/C95*100</f>
        <v>58.72963378857745</v>
      </c>
      <c r="H95" s="120">
        <f t="shared" si="11"/>
        <v>7736.0999999999985</v>
      </c>
      <c r="I95" s="130">
        <f>C95-D95</f>
        <v>32820.29999999999</v>
      </c>
    </row>
    <row r="96" spans="1:9" ht="18.75" thickBot="1">
      <c r="A96" s="117" t="s">
        <v>100</v>
      </c>
      <c r="B96" s="122">
        <v>3437.3</v>
      </c>
      <c r="C96" s="123">
        <f>5343.5+287.2</f>
        <v>5630.7</v>
      </c>
      <c r="D96" s="124">
        <f>57.3+368.5+61.1+0.1+320+59+0.8+309+245.5+61.2+0.4-0.1+489+12.5+64.8+24.2+437.3+329.2+2.4+382.5+3.4+31.2+13.3</f>
        <v>3272.6000000000004</v>
      </c>
      <c r="E96" s="125">
        <f>D96/D95*100</f>
        <v>7.006988575050102</v>
      </c>
      <c r="F96" s="126">
        <f t="shared" si="10"/>
        <v>95.20844849154861</v>
      </c>
      <c r="G96" s="127">
        <f>D96/C96*100</f>
        <v>58.12065995346938</v>
      </c>
      <c r="H96" s="131">
        <f t="shared" si="11"/>
        <v>164.69999999999982</v>
      </c>
      <c r="I96" s="132">
        <f>C96-D96</f>
        <v>2358.0999999999995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</f>
        <v>4671</v>
      </c>
      <c r="E102" s="22">
        <f>D102/D150*100</f>
        <v>0.6437419558096161</v>
      </c>
      <c r="F102" s="22">
        <f>D102/B102*100</f>
        <v>77.61070034061643</v>
      </c>
      <c r="G102" s="22">
        <f aca="true" t="shared" si="12" ref="G102:G148">D102/C102*100</f>
        <v>44.86385247082553</v>
      </c>
      <c r="H102" s="87">
        <f aca="true" t="shared" si="13" ref="H102:H107">B102-D102</f>
        <v>1347.5</v>
      </c>
      <c r="I102" s="87">
        <f aca="true" t="shared" si="14" ref="I102:I148">C102-D102</f>
        <v>5740.5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</f>
        <v>33.9</v>
      </c>
      <c r="E103" s="91">
        <f>D103/D102*100</f>
        <v>0.7257546563904945</v>
      </c>
      <c r="F103" s="1">
        <f>D103/B103*100</f>
        <v>36.88792165397171</v>
      </c>
      <c r="G103" s="91">
        <f>D103/C103*100</f>
        <v>18.070362473347547</v>
      </c>
      <c r="H103" s="95">
        <f t="shared" si="13"/>
        <v>58.00000000000001</v>
      </c>
      <c r="I103" s="95">
        <f t="shared" si="14"/>
        <v>153.7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39.8+388.5+20.6+2+26+40+4.1+126.5+407.9+18+31.2+40.6+134.1+2+40+303.9+135.8+32.6+7.9+0.1+62.1+159.2+45.1+355.5+2+51.4+35.4+235.2+53.1+32+115.3+110.8+43.6+27+79.7+149.6+58+51.2+190+5+10+27.6+137.4+57.3+28.2+0.1+71.7+17.8+134.5</f>
        <v>4147.4</v>
      </c>
      <c r="E104" s="1">
        <f>D104/D102*100</f>
        <v>88.79040890601584</v>
      </c>
      <c r="F104" s="1">
        <f aca="true" t="shared" si="15" ref="F104:F148">D104/B104*100</f>
        <v>84.88855230570849</v>
      </c>
      <c r="G104" s="1">
        <f t="shared" si="12"/>
        <v>48.38593011724902</v>
      </c>
      <c r="H104" s="48">
        <f t="shared" si="13"/>
        <v>738.3000000000002</v>
      </c>
      <c r="I104" s="48">
        <f t="shared" si="14"/>
        <v>4424.1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489.7000000000007</v>
      </c>
      <c r="E106" s="92">
        <f>D106/D102*100</f>
        <v>10.483836437593679</v>
      </c>
      <c r="F106" s="92">
        <f t="shared" si="15"/>
        <v>47.04582572773566</v>
      </c>
      <c r="G106" s="92">
        <f t="shared" si="12"/>
        <v>29.635681433067106</v>
      </c>
      <c r="H106" s="132">
        <f>B106-D106</f>
        <v>551.1999999999998</v>
      </c>
      <c r="I106" s="132">
        <f t="shared" si="14"/>
        <v>1162.699999999999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311165.69999999995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249464.4</v>
      </c>
      <c r="E107" s="90">
        <f>D107/D150*100</f>
        <v>34.380368392394004</v>
      </c>
      <c r="F107" s="90">
        <f>D107/B107*100</f>
        <v>80.17091858132179</v>
      </c>
      <c r="G107" s="90">
        <f t="shared" si="12"/>
        <v>51.9897406164925</v>
      </c>
      <c r="H107" s="89">
        <f t="shared" si="13"/>
        <v>61701.29999999996</v>
      </c>
      <c r="I107" s="89">
        <f t="shared" si="14"/>
        <v>230369.49999999997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142.7+0.9+78.6+37.4+44.2+140.1+1+20.9+25.7+0.2+2+0.6+0.4+1.8+1.5-0.1+62.6+2.1+1.9+2.9+1+9.8+0.1+52+4.8+2+1.2+2+5.2+2.6-0.1+56.3+43+2.2</f>
        <v>749.4999999999999</v>
      </c>
      <c r="E108" s="6">
        <f>D108/D107*100</f>
        <v>0.30044367051972143</v>
      </c>
      <c r="F108" s="6">
        <f t="shared" si="15"/>
        <v>59.277127491300206</v>
      </c>
      <c r="G108" s="6">
        <f t="shared" si="12"/>
        <v>34.59975994829655</v>
      </c>
      <c r="H108" s="65">
        <f aca="true" t="shared" si="16" ref="H108:H148">B108-D108</f>
        <v>514.9000000000002</v>
      </c>
      <c r="I108" s="65">
        <f t="shared" si="14"/>
        <v>1416.6999999999998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50.84723148765844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</f>
        <v>244.8</v>
      </c>
      <c r="E110" s="6">
        <f>D110/D107*100</f>
        <v>0.0981302342137796</v>
      </c>
      <c r="F110" s="6">
        <f>D110/B110*100</f>
        <v>82.01005025125629</v>
      </c>
      <c r="G110" s="6">
        <f t="shared" si="12"/>
        <v>31.453167159193118</v>
      </c>
      <c r="H110" s="65">
        <f t="shared" si="16"/>
        <v>53.69999999999999</v>
      </c>
      <c r="I110" s="65">
        <f t="shared" si="14"/>
        <v>533.5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</f>
        <v>10.5</v>
      </c>
      <c r="E113" s="6">
        <f>D113/D107*100</f>
        <v>0.00420901739887535</v>
      </c>
      <c r="F113" s="6">
        <f t="shared" si="15"/>
        <v>26.25</v>
      </c>
      <c r="G113" s="6">
        <f t="shared" si="12"/>
        <v>21</v>
      </c>
      <c r="H113" s="65">
        <f t="shared" si="16"/>
        <v>29.5</v>
      </c>
      <c r="I113" s="65">
        <f t="shared" si="14"/>
        <v>39.5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82.2+4.4+0.2+16.8+100.8+0.1+8.3+21.3+93.2+14.5+11.8+88.2+4.6+1.1+5.8+6+2.3+112.3+12.6+0.8+1.5+0.2+0.2+72.9+5.6+10.9</f>
        <v>678.6000000000001</v>
      </c>
      <c r="E114" s="6">
        <f>D114/D107*100</f>
        <v>0.2720227816073156</v>
      </c>
      <c r="F114" s="6">
        <f t="shared" si="15"/>
        <v>63.56908665105387</v>
      </c>
      <c r="G114" s="6">
        <f t="shared" si="12"/>
        <v>37.788172402271975</v>
      </c>
      <c r="H114" s="65">
        <f t="shared" si="16"/>
        <v>388.89999999999986</v>
      </c>
      <c r="I114" s="65">
        <f t="shared" si="14"/>
        <v>1117.1999999999998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17.1-0.3+0.8+0.3+21.4+4.2+0.3+17.6+4.2+0.8+0.3+16.8+0.3+2+2.2+17.7+1.1+4.1+17.7+0.8+4.3</f>
        <v>133.7</v>
      </c>
      <c r="E118" s="6">
        <f>D118/D107*100</f>
        <v>0.05359482154567946</v>
      </c>
      <c r="F118" s="6">
        <f t="shared" si="15"/>
        <v>98.09244314013205</v>
      </c>
      <c r="G118" s="6">
        <f t="shared" si="12"/>
        <v>58.231707317073166</v>
      </c>
      <c r="H118" s="65">
        <f t="shared" si="16"/>
        <v>2.6000000000000227</v>
      </c>
      <c r="I118" s="65">
        <f t="shared" si="14"/>
        <v>95.9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76.7389678384443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</f>
        <v>136.8</v>
      </c>
      <c r="E121" s="17">
        <f>D121/D107*100</f>
        <v>0.05483748382534742</v>
      </c>
      <c r="F121" s="6">
        <f t="shared" si="15"/>
        <v>24.054861965887113</v>
      </c>
      <c r="G121" s="6">
        <f t="shared" si="12"/>
        <v>24.054861965887113</v>
      </c>
      <c r="H121" s="65">
        <f t="shared" si="16"/>
        <v>431.90000000000003</v>
      </c>
      <c r="I121" s="65">
        <f t="shared" si="14"/>
        <v>431.90000000000003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</f>
        <v>11144.300000000001</v>
      </c>
      <c r="E124" s="17">
        <f>D124/D107*100</f>
        <v>4.46729072364634</v>
      </c>
      <c r="F124" s="6">
        <f t="shared" si="15"/>
        <v>90.8181892266319</v>
      </c>
      <c r="G124" s="6">
        <f t="shared" si="12"/>
        <v>87.03492549436133</v>
      </c>
      <c r="H124" s="65">
        <f t="shared" si="16"/>
        <v>1126.699999999999</v>
      </c>
      <c r="I124" s="65">
        <f t="shared" si="14"/>
        <v>1660.0999999999985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0.009099494757568615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</f>
        <v>148.49999999999997</v>
      </c>
      <c r="E128" s="17">
        <f>D128/D107*100</f>
        <v>0.05952753178409423</v>
      </c>
      <c r="F128" s="6">
        <f t="shared" si="15"/>
        <v>27.78817365269461</v>
      </c>
      <c r="G128" s="6">
        <f t="shared" si="12"/>
        <v>15.106815869786367</v>
      </c>
      <c r="H128" s="65">
        <f t="shared" si="16"/>
        <v>385.9</v>
      </c>
      <c r="I128" s="65">
        <f t="shared" si="14"/>
        <v>834.5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</f>
        <v>89.30000000000001</v>
      </c>
      <c r="E129" s="1">
        <f>D129/D128*100</f>
        <v>60.13468013468015</v>
      </c>
      <c r="F129" s="1">
        <f>D129/B129*100</f>
        <v>19.434167573449404</v>
      </c>
      <c r="G129" s="1">
        <f t="shared" si="12"/>
        <v>10.483681615402679</v>
      </c>
      <c r="H129" s="48">
        <f t="shared" si="16"/>
        <v>370.2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0.008297777157782833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334.2</v>
      </c>
      <c r="C134" s="57">
        <v>600</v>
      </c>
      <c r="D134" s="80">
        <f>0.8+5+0.9+2.6-0.1+0.6+0.1</f>
        <v>9.9</v>
      </c>
      <c r="E134" s="17">
        <f>D134/D107*100</f>
        <v>0.0039685021189396165</v>
      </c>
      <c r="F134" s="6">
        <f t="shared" si="15"/>
        <v>2.9622980251346505</v>
      </c>
      <c r="G134" s="6">
        <f t="shared" si="12"/>
        <v>1.6500000000000001</v>
      </c>
      <c r="H134" s="65">
        <f t="shared" si="16"/>
        <v>324.3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</f>
        <v>132.10000000000002</v>
      </c>
      <c r="E136" s="17">
        <f>D136/D107*100</f>
        <v>0.052953447465850845</v>
      </c>
      <c r="F136" s="6">
        <f t="shared" si="15"/>
        <v>62.311320754716995</v>
      </c>
      <c r="G136" s="6">
        <f>D136/C136*100</f>
        <v>36.321143799835035</v>
      </c>
      <c r="H136" s="65">
        <f t="shared" si="16"/>
        <v>79.89999999999998</v>
      </c>
      <c r="I136" s="65">
        <f t="shared" si="14"/>
        <v>231.59999999999997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</f>
        <v>79.7</v>
      </c>
      <c r="E137" s="111">
        <f>D137/D136*100</f>
        <v>60.333080999242995</v>
      </c>
      <c r="F137" s="1">
        <f t="shared" si="15"/>
        <v>62.411902897415814</v>
      </c>
      <c r="G137" s="1">
        <f>D137/C137*100</f>
        <v>36.42595978062157</v>
      </c>
      <c r="H137" s="48">
        <f t="shared" si="16"/>
        <v>48</v>
      </c>
      <c r="I137" s="48">
        <f t="shared" si="14"/>
        <v>139.10000000000002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</f>
        <v>552.5999999999999</v>
      </c>
      <c r="E138" s="17">
        <f>D138/D107*100</f>
        <v>0.22151457282081127</v>
      </c>
      <c r="F138" s="6">
        <f t="shared" si="15"/>
        <v>80.75405523893029</v>
      </c>
      <c r="G138" s="6">
        <f t="shared" si="12"/>
        <v>47.142125917078985</v>
      </c>
      <c r="H138" s="65">
        <f t="shared" si="16"/>
        <v>131.70000000000005</v>
      </c>
      <c r="I138" s="65">
        <f t="shared" si="14"/>
        <v>619.6000000000001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</f>
        <v>440.49999999999994</v>
      </c>
      <c r="E139" s="1">
        <f>D139/D138*100</f>
        <v>79.71407889974665</v>
      </c>
      <c r="F139" s="1">
        <f aca="true" t="shared" si="17" ref="F139:F147">D139/B139*100</f>
        <v>85.95121951219511</v>
      </c>
      <c r="G139" s="1">
        <f t="shared" si="12"/>
        <v>49.706612502821024</v>
      </c>
      <c r="H139" s="48">
        <f t="shared" si="16"/>
        <v>72.00000000000006</v>
      </c>
      <c r="I139" s="48">
        <f t="shared" si="14"/>
        <v>445.7000000000001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</f>
        <v>20.5</v>
      </c>
      <c r="E140" s="1">
        <f>D140/D138*100</f>
        <v>3.709735794426349</v>
      </c>
      <c r="F140" s="1">
        <f t="shared" si="17"/>
        <v>89.51965065502185</v>
      </c>
      <c r="G140" s="1">
        <f>D140/C140*100</f>
        <v>52.16284987277354</v>
      </c>
      <c r="H140" s="48">
        <f t="shared" si="16"/>
        <v>2.3999999999999986</v>
      </c>
      <c r="I140" s="48">
        <f t="shared" si="14"/>
        <v>18.799999999999997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0.13829628596304724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</f>
        <v>19912.199999999997</v>
      </c>
      <c r="E143" s="17">
        <f>D143/D107*100</f>
        <v>7.981980595227214</v>
      </c>
      <c r="F143" s="107">
        <f t="shared" si="17"/>
        <v>76.39117474420799</v>
      </c>
      <c r="G143" s="6">
        <f t="shared" si="12"/>
        <v>63.951105772627706</v>
      </c>
      <c r="H143" s="65">
        <f t="shared" si="16"/>
        <v>6153.9000000000015</v>
      </c>
      <c r="I143" s="65">
        <f t="shared" si="14"/>
        <v>11224.400000000001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0.8393983269757127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0.24159759869544517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245894.5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</f>
        <v>197219.40000000002</v>
      </c>
      <c r="E147" s="17">
        <f>D147/D107*100</f>
        <v>79.05713199959594</v>
      </c>
      <c r="F147" s="6">
        <f t="shared" si="17"/>
        <v>80.20488461515001</v>
      </c>
      <c r="G147" s="6">
        <f t="shared" si="12"/>
        <v>50.265870613797546</v>
      </c>
      <c r="H147" s="65">
        <f t="shared" si="16"/>
        <v>48675.09999999998</v>
      </c>
      <c r="I147" s="65">
        <f t="shared" si="14"/>
        <v>195133.09999999998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805.6+805.6+805.6+805.6+805.6+805.6+805.6+805.6+805.6+805.6+805.6+805.6+805.6+805.6+805.6+805.6+805.6+805.6+805.6</f>
        <v>15306.400000000005</v>
      </c>
      <c r="E148" s="17">
        <f>D148/D107*100</f>
        <v>6.135705134680542</v>
      </c>
      <c r="F148" s="6">
        <f t="shared" si="15"/>
        <v>90.47619047619051</v>
      </c>
      <c r="G148" s="6">
        <f t="shared" si="12"/>
        <v>52.7777777777778</v>
      </c>
      <c r="H148" s="65">
        <f t="shared" si="16"/>
        <v>1611.1999999999935</v>
      </c>
      <c r="I148" s="65">
        <f t="shared" si="14"/>
        <v>13695.199999999993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318115.1</v>
      </c>
      <c r="C149" s="81">
        <f>C43+C69+C72+C77+C79+C87+C102+C107+C100+C84+C98</f>
        <v>493497.39999999997</v>
      </c>
      <c r="D149" s="57">
        <f>D43+D69+D72+D77+D79+D87+D102+D107+D100+D84+D98</f>
        <v>254808.19999999998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883423.5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725601.3</v>
      </c>
      <c r="E150" s="35">
        <v>100</v>
      </c>
      <c r="F150" s="3">
        <f>D150/B150*100</f>
        <v>82.13515941108653</v>
      </c>
      <c r="G150" s="3">
        <f aca="true" t="shared" si="18" ref="G150:G156">D150/C150*100</f>
        <v>51.9879367568169</v>
      </c>
      <c r="H150" s="51">
        <f aca="true" t="shared" si="19" ref="H150:H156">B150-D150</f>
        <v>157822.19999999995</v>
      </c>
      <c r="I150" s="51">
        <f aca="true" t="shared" si="20" ref="I150:I156">C150-D150</f>
        <v>670109.6000000001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363861.5</v>
      </c>
      <c r="C151" s="64">
        <f>C8+C20+C34+C52+C60+C91+C115+C119+C46+C139+C131+C103</f>
        <v>589171.4999999998</v>
      </c>
      <c r="D151" s="64">
        <f>D8+D20+D34+D52+D60+D91+D115+D119+D46+D139+D131+D103</f>
        <v>323739.3</v>
      </c>
      <c r="E151" s="6">
        <f>D151/D150*100</f>
        <v>44.61669239015972</v>
      </c>
      <c r="F151" s="6">
        <f aca="true" t="shared" si="21" ref="F151:F162">D151/B151*100</f>
        <v>88.97322195395775</v>
      </c>
      <c r="G151" s="6">
        <f t="shared" si="18"/>
        <v>54.94822814749188</v>
      </c>
      <c r="H151" s="65">
        <f t="shared" si="19"/>
        <v>40122.20000000001</v>
      </c>
      <c r="I151" s="76">
        <f t="shared" si="20"/>
        <v>265432.1999999998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69739.5</v>
      </c>
      <c r="C152" s="65">
        <f>C11+C23+C36+C55+C62+C92+C49+C140+C109+C112+C96+C137</f>
        <v>114196.40000000001</v>
      </c>
      <c r="D152" s="65">
        <f>D11+D23+D36+D55+D62+D92+D49+D140+D109+D112+D96+D137</f>
        <v>50076.99999999999</v>
      </c>
      <c r="E152" s="6">
        <f>D152/D150*100</f>
        <v>6.901448495199773</v>
      </c>
      <c r="F152" s="6">
        <f t="shared" si="21"/>
        <v>71.80579155285024</v>
      </c>
      <c r="G152" s="6">
        <f t="shared" si="18"/>
        <v>43.851645060614864</v>
      </c>
      <c r="H152" s="65">
        <f t="shared" si="19"/>
        <v>19662.500000000007</v>
      </c>
      <c r="I152" s="76">
        <f t="shared" si="20"/>
        <v>64119.400000000016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16495.900000000005</v>
      </c>
      <c r="E153" s="6">
        <f>D153/D150*100</f>
        <v>2.273411031650578</v>
      </c>
      <c r="F153" s="6">
        <f t="shared" si="21"/>
        <v>78.94474886937383</v>
      </c>
      <c r="G153" s="6">
        <f t="shared" si="18"/>
        <v>52.00177795711468</v>
      </c>
      <c r="H153" s="65">
        <f t="shared" si="19"/>
        <v>4399.599999999991</v>
      </c>
      <c r="I153" s="76">
        <f t="shared" si="20"/>
        <v>15225.899999999998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18039.3</v>
      </c>
      <c r="C154" s="64">
        <f>C12+C24+C104+C63+C38+C93+C129+C56</f>
        <v>29347.1</v>
      </c>
      <c r="D154" s="64">
        <f>D12+D24+D104+D63+D38+D93+D129+D56</f>
        <v>11883.5</v>
      </c>
      <c r="E154" s="6">
        <f>D154/D150*100</f>
        <v>1.6377451363441602</v>
      </c>
      <c r="F154" s="6">
        <f t="shared" si="21"/>
        <v>65.87561601614253</v>
      </c>
      <c r="G154" s="6">
        <f t="shared" si="18"/>
        <v>40.49292775095325</v>
      </c>
      <c r="H154" s="65">
        <f t="shared" si="19"/>
        <v>6155.799999999999</v>
      </c>
      <c r="I154" s="76">
        <f t="shared" si="20"/>
        <v>17463.6</v>
      </c>
      <c r="K154" s="43"/>
      <c r="L154" s="98"/>
    </row>
    <row r="155" spans="1:12" ht="18.75">
      <c r="A155" s="20" t="s">
        <v>2</v>
      </c>
      <c r="B155" s="64">
        <f>B9+B21+B47+B53+B122</f>
        <v>13772.8</v>
      </c>
      <c r="C155" s="64">
        <f>C9+C21+C47+C53+C122</f>
        <v>21243.1</v>
      </c>
      <c r="D155" s="64">
        <f>D9+D21+D47+D53+D122</f>
        <v>9511.900000000001</v>
      </c>
      <c r="E155" s="6">
        <f>D155/D150*100</f>
        <v>1.3108989744092245</v>
      </c>
      <c r="F155" s="6">
        <f t="shared" si="21"/>
        <v>69.06293564126396</v>
      </c>
      <c r="G155" s="6">
        <f t="shared" si="18"/>
        <v>44.77642152039957</v>
      </c>
      <c r="H155" s="65">
        <f t="shared" si="19"/>
        <v>4260.899999999998</v>
      </c>
      <c r="I155" s="76">
        <f t="shared" si="20"/>
        <v>11731.199999999997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397114.9</v>
      </c>
      <c r="C156" s="64">
        <f>C150-C151-C152-C153-C154-C155</f>
        <v>610031.0000000003</v>
      </c>
      <c r="D156" s="64">
        <f>D150-D151-D152-D153-D154-D155</f>
        <v>313893.7</v>
      </c>
      <c r="E156" s="6">
        <f>D156/D150*100</f>
        <v>43.25980397223654</v>
      </c>
      <c r="F156" s="6">
        <f t="shared" si="21"/>
        <v>79.04354633885558</v>
      </c>
      <c r="G156" s="40">
        <f t="shared" si="18"/>
        <v>51.45536866159258</v>
      </c>
      <c r="H156" s="65">
        <f t="shared" si="19"/>
        <v>83221.20000000001</v>
      </c>
      <c r="I156" s="65">
        <f t="shared" si="20"/>
        <v>296137.30000000034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22970.4-100+550</f>
        <v>23420.4</v>
      </c>
      <c r="C158" s="70">
        <f>35718.9-832.3</f>
        <v>34886.6</v>
      </c>
      <c r="D158" s="70">
        <f>33+3.1+31.8+118.6+8.5+18.3+41+591.6+0.1+448.4+20+14.4+41.3+31.5+458.7+42.9+92.6+54.3+185.1+276.9+138.9+420.8+189.7+128.4</f>
        <v>3389.9000000000005</v>
      </c>
      <c r="E158" s="14"/>
      <c r="F158" s="6">
        <f t="shared" si="21"/>
        <v>14.474133661252583</v>
      </c>
      <c r="G158" s="6">
        <f aca="true" t="shared" si="22" ref="G158:G167">D158/C158*100</f>
        <v>9.71691136424874</v>
      </c>
      <c r="H158" s="65">
        <f>B158-D158</f>
        <v>20030.5</v>
      </c>
      <c r="I158" s="65">
        <f aca="true" t="shared" si="23" ref="I158:I167">C158-D158</f>
        <v>31496.699999999997</v>
      </c>
      <c r="K158" s="43"/>
      <c r="L158" s="43"/>
    </row>
    <row r="159" spans="1:12" ht="18.75">
      <c r="A159" s="20" t="s">
        <v>22</v>
      </c>
      <c r="B159" s="85">
        <v>25703.8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</f>
        <v>12037.300000000001</v>
      </c>
      <c r="E159" s="6"/>
      <c r="F159" s="6">
        <f t="shared" si="21"/>
        <v>46.8308187894397</v>
      </c>
      <c r="G159" s="6">
        <f t="shared" si="22"/>
        <v>23.382251532133527</v>
      </c>
      <c r="H159" s="65">
        <f aca="true" t="shared" si="24" ref="H159:H166">B159-D159</f>
        <v>13666.499999999998</v>
      </c>
      <c r="I159" s="65">
        <f t="shared" si="23"/>
        <v>39443.2</v>
      </c>
      <c r="K159" s="43"/>
      <c r="L159" s="43"/>
    </row>
    <row r="160" spans="1:12" ht="18.75">
      <c r="A160" s="20" t="s">
        <v>58</v>
      </c>
      <c r="B160" s="85">
        <f>187976.7-550</f>
        <v>187426.7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</f>
        <v>100939.50000000001</v>
      </c>
      <c r="E160" s="6"/>
      <c r="F160" s="6">
        <f t="shared" si="21"/>
        <v>53.85545389210823</v>
      </c>
      <c r="G160" s="6">
        <f t="shared" si="22"/>
        <v>36.96254548477238</v>
      </c>
      <c r="H160" s="65">
        <f t="shared" si="24"/>
        <v>86487.2</v>
      </c>
      <c r="I160" s="65">
        <f t="shared" si="23"/>
        <v>172146.40000000002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</f>
        <v>4901.799999999999</v>
      </c>
      <c r="E162" s="17"/>
      <c r="F162" s="6">
        <f t="shared" si="21"/>
        <v>52.659963044132176</v>
      </c>
      <c r="G162" s="6">
        <f t="shared" si="22"/>
        <v>35.82637168270952</v>
      </c>
      <c r="H162" s="65">
        <f t="shared" si="24"/>
        <v>4406.6</v>
      </c>
      <c r="I162" s="65">
        <f t="shared" si="23"/>
        <v>8780.300000000001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1130453.5</v>
      </c>
      <c r="C167" s="87">
        <f>C150+C158+C162+C163+C159+C166+C165+C160+C164+C161</f>
        <v>1770964.3000000005</v>
      </c>
      <c r="D167" s="87">
        <f>D150+D158+D162+D163+D159+D166+D165+D160+D164+D161</f>
        <v>847293.5000000001</v>
      </c>
      <c r="E167" s="22"/>
      <c r="F167" s="3">
        <f>D167/B167*100</f>
        <v>74.9516455121772</v>
      </c>
      <c r="G167" s="3">
        <f t="shared" si="22"/>
        <v>47.843623951086975</v>
      </c>
      <c r="H167" s="51">
        <f>B167-D167</f>
        <v>283159.9999999999</v>
      </c>
      <c r="I167" s="51">
        <f t="shared" si="23"/>
        <v>923670.8000000004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725601.3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725601.3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2016-07-11T06:23:27Z</dcterms:modified>
  <cp:category/>
  <cp:version/>
  <cp:contentType/>
  <cp:contentStatus/>
</cp:coreProperties>
</file>